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bre" sheetId="1" r:id="rId5"/>
    <sheet state="visible" name="Nomenclatura" sheetId="2" r:id="rId6"/>
    <sheet state="visible" name="CS350x128" sheetId="3" r:id="rId7"/>
    <sheet state="visible" name="CVS850x355" sheetId="4" r:id="rId8"/>
    <sheet state="visible" name="VS300x26" sheetId="5" r:id="rId9"/>
    <sheet state="visible" name="PS600x53" sheetId="6" r:id="rId10"/>
  </sheets>
  <definedNames/>
  <calcPr/>
</workbook>
</file>

<file path=xl/sharedStrings.xml><?xml version="1.0" encoding="utf-8"?>
<sst xmlns="http://schemas.openxmlformats.org/spreadsheetml/2006/main" count="138" uniqueCount="55">
  <si>
    <t>Perfil I soldado</t>
  </si>
  <si>
    <t>Nomenclatura</t>
  </si>
  <si>
    <t>Série</t>
  </si>
  <si>
    <t>Perfil I soldado simétrico</t>
  </si>
  <si>
    <t>Elemento</t>
  </si>
  <si>
    <t>d/bf</t>
  </si>
  <si>
    <t>Tabela (NBR 5884)</t>
  </si>
  <si>
    <t>série</t>
  </si>
  <si>
    <t>VS 850x355</t>
  </si>
  <si>
    <t>altura (mm)</t>
  </si>
  <si>
    <t>VS 350x128</t>
  </si>
  <si>
    <t>peso (kg/m)</t>
  </si>
  <si>
    <t>bf (cm)</t>
  </si>
  <si>
    <t>CS</t>
  </si>
  <si>
    <t>tf (cm)</t>
  </si>
  <si>
    <t>pilar</t>
  </si>
  <si>
    <t>d/bf = 1</t>
  </si>
  <si>
    <t>B.1</t>
  </si>
  <si>
    <t>Altura total (d):</t>
  </si>
  <si>
    <t>h (cm)</t>
  </si>
  <si>
    <t>300 x</t>
  </si>
  <si>
    <t>CVS</t>
  </si>
  <si>
    <t>viga-pilar</t>
  </si>
  <si>
    <t>1 &lt; d/bf ≤ 1,5</t>
  </si>
  <si>
    <t>B.2</t>
  </si>
  <si>
    <t>tw (cm)</t>
  </si>
  <si>
    <t>d cm</t>
  </si>
  <si>
    <t>VS</t>
  </si>
  <si>
    <t>viga</t>
  </si>
  <si>
    <t>1,5 &lt; d/bf ≤ 4</t>
  </si>
  <si>
    <t>B.3</t>
  </si>
  <si>
    <t>PS</t>
  </si>
  <si>
    <t>-</t>
  </si>
  <si>
    <t>Perfis soldados duplamente simétricos e que não constam nas tabelas da NBR 5884</t>
  </si>
  <si>
    <t>VS 300x26</t>
  </si>
  <si>
    <t>Propriedades geométricas da seção</t>
  </si>
  <si>
    <t>Área bruta (Ag):</t>
  </si>
  <si>
    <t>Ag (cm²)</t>
  </si>
  <si>
    <t>Ix (cm⁴)</t>
  </si>
  <si>
    <t>rx (cm)</t>
  </si>
  <si>
    <t>Iy (cm⁴)</t>
  </si>
  <si>
    <t>Momento de Inércia (I):</t>
  </si>
  <si>
    <t>ry (cm)</t>
  </si>
  <si>
    <t>rt (cm)</t>
  </si>
  <si>
    <t>It (cm⁴)</t>
  </si>
  <si>
    <t>Cw (cm^6)</t>
  </si>
  <si>
    <t>Wx (cm^3)</t>
  </si>
  <si>
    <t>Raio de giração (r):</t>
  </si>
  <si>
    <t>Wy (cm^3)</t>
  </si>
  <si>
    <t>ZX (cm^3)</t>
  </si>
  <si>
    <t>ZY (cm^3)</t>
  </si>
  <si>
    <t>Constante de empenamento (Cw):</t>
  </si>
  <si>
    <t>Módulo elástico:</t>
  </si>
  <si>
    <t>Módulo plástico:</t>
  </si>
  <si>
    <t>PS 600x53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</si>
</sst>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  <scheme val="minor"/>
    </font>
    <font>
      <color theme="1"/>
      <name val="Arial"/>
      <scheme val="minor"/>
    </font>
    <font/>
    <font>
      <b/>
      <color theme="1"/>
      <name val="Arial"/>
      <scheme val="minor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readingOrder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readingOrder="0"/>
    </xf>
    <xf borderId="4" fillId="2" fontId="1" numFmtId="0" xfId="0" applyAlignment="1" applyBorder="1" applyFont="1">
      <alignment horizontal="right" readingOrder="0" vertical="center"/>
    </xf>
    <xf borderId="1" fillId="2" fontId="3" numFmtId="0" xfId="0" applyAlignment="1" applyBorder="1" applyFont="1">
      <alignment horizontal="center" readingOrder="0"/>
    </xf>
    <xf borderId="4" fillId="2" fontId="1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readingOrder="0"/>
    </xf>
    <xf borderId="4" fillId="2" fontId="1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horizontal="center" readingOrder="0" vertical="center"/>
    </xf>
    <xf borderId="6" fillId="0" fontId="2" numFmtId="0" xfId="0" applyBorder="1" applyFont="1"/>
    <xf borderId="5" fillId="0" fontId="1" numFmtId="0" xfId="0" applyAlignment="1" applyBorder="1" applyFont="1">
      <alignment horizontal="right" readingOrder="0"/>
    </xf>
    <xf borderId="5" fillId="0" fontId="1" numFmtId="0" xfId="0" applyAlignment="1" applyBorder="1" applyFont="1">
      <alignment horizontal="left" readingOrder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readingOrder="0" shrinkToFit="0" vertical="center" wrapText="1"/>
    </xf>
    <xf borderId="5" fillId="0" fontId="1" numFmtId="0" xfId="0" applyBorder="1" applyFont="1"/>
    <xf borderId="5" fillId="0" fontId="1" numFmtId="2" xfId="0" applyBorder="1" applyFont="1" applyNumberFormat="1"/>
    <xf borderId="1" fillId="2" fontId="3" numFmtId="0" xfId="0" applyAlignment="1" applyBorder="1" applyFont="1">
      <alignment readingOrder="0"/>
    </xf>
    <xf borderId="0" fillId="0" fontId="4" numFmtId="0" xfId="0" applyAlignment="1" applyFont="1">
      <alignment horizontal="center" readingOrder="0"/>
    </xf>
    <xf borderId="5" fillId="0" fontId="1" numFmtId="164" xfId="0" applyBorder="1" applyFont="1" applyNumberFormat="1"/>
    <xf borderId="0" fillId="0" fontId="1" numFmtId="0" xfId="0" applyAlignment="1" applyFont="1">
      <alignment vertical="center"/>
    </xf>
    <xf borderId="5" fillId="0" fontId="1" numFmtId="1" xfId="0" applyBorder="1" applyFont="1" applyNumberFormat="1"/>
    <xf borderId="5" fillId="0" fontId="1" numFmtId="164" xfId="0" applyAlignment="1" applyBorder="1" applyFont="1" applyNumberFormat="1">
      <alignment readingOrder="0"/>
    </xf>
    <xf borderId="0" fillId="0" fontId="1" numFmtId="0" xfId="0" applyAlignment="1" applyFont="1">
      <alignment horizontal="center"/>
    </xf>
    <xf borderId="5" fillId="0" fontId="1" numFmtId="1" xfId="0" applyAlignment="1" applyBorder="1" applyFont="1" applyNumberFormat="1">
      <alignment readingOrder="0"/>
    </xf>
    <xf borderId="0" fillId="0" fontId="4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0" Type="http://schemas.openxmlformats.org/officeDocument/2006/relationships/worksheet" Target="worksheets/sheet6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16.png"/><Relationship Id="rId3" Type="http://schemas.openxmlformats.org/officeDocument/2006/relationships/image" Target="../media/image14.png"/></Relationships>
</file>

<file path=xl/drawings/_rels/drawing3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png"/><Relationship Id="rId10" Type="http://schemas.openxmlformats.org/officeDocument/2006/relationships/image" Target="../media/image1.png"/><Relationship Id="rId13" Type="http://schemas.openxmlformats.org/officeDocument/2006/relationships/image" Target="../media/image5.png"/><Relationship Id="rId12" Type="http://schemas.openxmlformats.org/officeDocument/2006/relationships/image" Target="../media/image12.png"/><Relationship Id="rId1" Type="http://schemas.openxmlformats.org/officeDocument/2006/relationships/image" Target="../media/image15.png"/><Relationship Id="rId2" Type="http://schemas.openxmlformats.org/officeDocument/2006/relationships/image" Target="../media/image6.png"/><Relationship Id="rId3" Type="http://schemas.openxmlformats.org/officeDocument/2006/relationships/image" Target="../media/image10.png"/><Relationship Id="rId4" Type="http://schemas.openxmlformats.org/officeDocument/2006/relationships/image" Target="../media/image3.png"/><Relationship Id="rId9" Type="http://schemas.openxmlformats.org/officeDocument/2006/relationships/image" Target="../media/image11.png"/><Relationship Id="rId14" Type="http://schemas.openxmlformats.org/officeDocument/2006/relationships/image" Target="../media/image13.png"/><Relationship Id="rId5" Type="http://schemas.openxmlformats.org/officeDocument/2006/relationships/image" Target="../media/image17.png"/><Relationship Id="rId6" Type="http://schemas.openxmlformats.org/officeDocument/2006/relationships/image" Target="../media/image9.png"/><Relationship Id="rId7" Type="http://schemas.openxmlformats.org/officeDocument/2006/relationships/image" Target="../media/image7.png"/><Relationship Id="rId8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png"/><Relationship Id="rId10" Type="http://schemas.openxmlformats.org/officeDocument/2006/relationships/image" Target="../media/image1.png"/><Relationship Id="rId13" Type="http://schemas.openxmlformats.org/officeDocument/2006/relationships/image" Target="../media/image5.png"/><Relationship Id="rId12" Type="http://schemas.openxmlformats.org/officeDocument/2006/relationships/image" Target="../media/image12.png"/><Relationship Id="rId1" Type="http://schemas.openxmlformats.org/officeDocument/2006/relationships/image" Target="../media/image15.png"/><Relationship Id="rId2" Type="http://schemas.openxmlformats.org/officeDocument/2006/relationships/image" Target="../media/image6.png"/><Relationship Id="rId3" Type="http://schemas.openxmlformats.org/officeDocument/2006/relationships/image" Target="../media/image10.png"/><Relationship Id="rId4" Type="http://schemas.openxmlformats.org/officeDocument/2006/relationships/image" Target="../media/image3.png"/><Relationship Id="rId9" Type="http://schemas.openxmlformats.org/officeDocument/2006/relationships/image" Target="../media/image11.png"/><Relationship Id="rId14" Type="http://schemas.openxmlformats.org/officeDocument/2006/relationships/image" Target="../media/image13.png"/><Relationship Id="rId5" Type="http://schemas.openxmlformats.org/officeDocument/2006/relationships/image" Target="../media/image17.png"/><Relationship Id="rId6" Type="http://schemas.openxmlformats.org/officeDocument/2006/relationships/image" Target="../media/image9.png"/><Relationship Id="rId7" Type="http://schemas.openxmlformats.org/officeDocument/2006/relationships/image" Target="../media/image7.png"/><Relationship Id="rId8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png"/><Relationship Id="rId10" Type="http://schemas.openxmlformats.org/officeDocument/2006/relationships/image" Target="../media/image1.png"/><Relationship Id="rId13" Type="http://schemas.openxmlformats.org/officeDocument/2006/relationships/image" Target="../media/image5.png"/><Relationship Id="rId12" Type="http://schemas.openxmlformats.org/officeDocument/2006/relationships/image" Target="../media/image12.png"/><Relationship Id="rId1" Type="http://schemas.openxmlformats.org/officeDocument/2006/relationships/image" Target="../media/image15.png"/><Relationship Id="rId2" Type="http://schemas.openxmlformats.org/officeDocument/2006/relationships/image" Target="../media/image6.png"/><Relationship Id="rId3" Type="http://schemas.openxmlformats.org/officeDocument/2006/relationships/image" Target="../media/image10.png"/><Relationship Id="rId4" Type="http://schemas.openxmlformats.org/officeDocument/2006/relationships/image" Target="../media/image3.png"/><Relationship Id="rId9" Type="http://schemas.openxmlformats.org/officeDocument/2006/relationships/image" Target="../media/image11.png"/><Relationship Id="rId14" Type="http://schemas.openxmlformats.org/officeDocument/2006/relationships/image" Target="../media/image13.png"/><Relationship Id="rId5" Type="http://schemas.openxmlformats.org/officeDocument/2006/relationships/image" Target="../media/image17.png"/><Relationship Id="rId6" Type="http://schemas.openxmlformats.org/officeDocument/2006/relationships/image" Target="../media/image9.png"/><Relationship Id="rId7" Type="http://schemas.openxmlformats.org/officeDocument/2006/relationships/image" Target="../media/image7.png"/><Relationship Id="rId8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png"/><Relationship Id="rId10" Type="http://schemas.openxmlformats.org/officeDocument/2006/relationships/image" Target="../media/image1.png"/><Relationship Id="rId13" Type="http://schemas.openxmlformats.org/officeDocument/2006/relationships/image" Target="../media/image5.png"/><Relationship Id="rId12" Type="http://schemas.openxmlformats.org/officeDocument/2006/relationships/image" Target="../media/image12.png"/><Relationship Id="rId1" Type="http://schemas.openxmlformats.org/officeDocument/2006/relationships/image" Target="../media/image15.png"/><Relationship Id="rId2" Type="http://schemas.openxmlformats.org/officeDocument/2006/relationships/image" Target="../media/image6.png"/><Relationship Id="rId3" Type="http://schemas.openxmlformats.org/officeDocument/2006/relationships/image" Target="../media/image10.png"/><Relationship Id="rId4" Type="http://schemas.openxmlformats.org/officeDocument/2006/relationships/image" Target="../media/image3.png"/><Relationship Id="rId9" Type="http://schemas.openxmlformats.org/officeDocument/2006/relationships/image" Target="../media/image11.png"/><Relationship Id="rId14" Type="http://schemas.openxmlformats.org/officeDocument/2006/relationships/image" Target="../media/image13.png"/><Relationship Id="rId5" Type="http://schemas.openxmlformats.org/officeDocument/2006/relationships/image" Target="../media/image17.png"/><Relationship Id="rId6" Type="http://schemas.openxmlformats.org/officeDocument/2006/relationships/image" Target="../media/image9.png"/><Relationship Id="rId7" Type="http://schemas.openxmlformats.org/officeDocument/2006/relationships/image" Target="../media/image7.png"/><Relationship Id="rId8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762375" cy="5667375"/>
    <xdr:pic>
      <xdr:nvPicPr>
        <xdr:cNvPr id="0" name="image4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4876800" cy="4552950"/>
    <xdr:pic>
      <xdr:nvPicPr>
        <xdr:cNvPr id="0" name="image16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5591175" cy="3286125"/>
    <xdr:pic>
      <xdr:nvPicPr>
        <xdr:cNvPr id="0" name="image14.png" title="Imagem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924175" cy="6924675"/>
    <xdr:pic>
      <xdr:nvPicPr>
        <xdr:cNvPr id="0" name="image15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</xdr:row>
      <xdr:rowOff>0</xdr:rowOff>
    </xdr:from>
    <xdr:ext cx="1095375" cy="2000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1390650" cy="142875"/>
    <xdr:pic>
      <xdr:nvPicPr>
        <xdr:cNvPr id="0" name="image1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23950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809625" cy="200025"/>
    <xdr:pic>
      <xdr:nvPicPr>
        <xdr:cNvPr id="0" name="image1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14</xdr:row>
      <xdr:rowOff>0</xdr:rowOff>
    </xdr:from>
    <xdr:ext cx="1000125" cy="200025"/>
    <xdr:pic>
      <xdr:nvPicPr>
        <xdr:cNvPr id="0" name="image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19</xdr:row>
      <xdr:rowOff>0</xdr:rowOff>
    </xdr:from>
    <xdr:ext cx="314325" cy="200025"/>
    <xdr:pic>
      <xdr:nvPicPr>
        <xdr:cNvPr id="0" name="image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19</xdr:row>
      <xdr:rowOff>0</xdr:rowOff>
    </xdr:from>
    <xdr:ext cx="314325" cy="200025"/>
    <xdr:pic>
      <xdr:nvPicPr>
        <xdr:cNvPr id="0" name="image2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19</xdr:row>
      <xdr:rowOff>0</xdr:rowOff>
    </xdr:from>
    <xdr:ext cx="571500" cy="200025"/>
    <xdr:pic>
      <xdr:nvPicPr>
        <xdr:cNvPr id="0" name="image1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25</xdr:row>
      <xdr:rowOff>0</xdr:rowOff>
    </xdr:from>
    <xdr:ext cx="704850" cy="200025"/>
    <xdr:pic>
      <xdr:nvPicPr>
        <xdr:cNvPr id="0" name="image1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314325" cy="200025"/>
    <xdr:pic>
      <xdr:nvPicPr>
        <xdr:cNvPr id="0" name="image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30</xdr:row>
      <xdr:rowOff>0</xdr:rowOff>
    </xdr:from>
    <xdr:ext cx="304800" cy="200025"/>
    <xdr:pic>
      <xdr:nvPicPr>
        <xdr:cNvPr id="0" name="image1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35</xdr:row>
      <xdr:rowOff>0</xdr:rowOff>
    </xdr:from>
    <xdr:ext cx="1390650" cy="142875"/>
    <xdr:pic>
      <xdr:nvPicPr>
        <xdr:cNvPr id="0" name="image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39</xdr:row>
      <xdr:rowOff>0</xdr:rowOff>
    </xdr:from>
    <xdr:ext cx="1104900" cy="200025"/>
    <xdr:pic>
      <xdr:nvPicPr>
        <xdr:cNvPr id="0" name="image1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924175" cy="6924675"/>
    <xdr:pic>
      <xdr:nvPicPr>
        <xdr:cNvPr id="0" name="image15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</xdr:row>
      <xdr:rowOff>0</xdr:rowOff>
    </xdr:from>
    <xdr:ext cx="1095375" cy="2000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1390650" cy="142875"/>
    <xdr:pic>
      <xdr:nvPicPr>
        <xdr:cNvPr id="0" name="image1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23950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809625" cy="200025"/>
    <xdr:pic>
      <xdr:nvPicPr>
        <xdr:cNvPr id="0" name="image1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14</xdr:row>
      <xdr:rowOff>0</xdr:rowOff>
    </xdr:from>
    <xdr:ext cx="1000125" cy="200025"/>
    <xdr:pic>
      <xdr:nvPicPr>
        <xdr:cNvPr id="0" name="image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19</xdr:row>
      <xdr:rowOff>0</xdr:rowOff>
    </xdr:from>
    <xdr:ext cx="314325" cy="200025"/>
    <xdr:pic>
      <xdr:nvPicPr>
        <xdr:cNvPr id="0" name="image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19</xdr:row>
      <xdr:rowOff>0</xdr:rowOff>
    </xdr:from>
    <xdr:ext cx="314325" cy="200025"/>
    <xdr:pic>
      <xdr:nvPicPr>
        <xdr:cNvPr id="0" name="image2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19</xdr:row>
      <xdr:rowOff>0</xdr:rowOff>
    </xdr:from>
    <xdr:ext cx="571500" cy="200025"/>
    <xdr:pic>
      <xdr:nvPicPr>
        <xdr:cNvPr id="0" name="image1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25</xdr:row>
      <xdr:rowOff>0</xdr:rowOff>
    </xdr:from>
    <xdr:ext cx="704850" cy="200025"/>
    <xdr:pic>
      <xdr:nvPicPr>
        <xdr:cNvPr id="0" name="image1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314325" cy="200025"/>
    <xdr:pic>
      <xdr:nvPicPr>
        <xdr:cNvPr id="0" name="image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30</xdr:row>
      <xdr:rowOff>0</xdr:rowOff>
    </xdr:from>
    <xdr:ext cx="304800" cy="200025"/>
    <xdr:pic>
      <xdr:nvPicPr>
        <xdr:cNvPr id="0" name="image1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35</xdr:row>
      <xdr:rowOff>0</xdr:rowOff>
    </xdr:from>
    <xdr:ext cx="1390650" cy="142875"/>
    <xdr:pic>
      <xdr:nvPicPr>
        <xdr:cNvPr id="0" name="image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39</xdr:row>
      <xdr:rowOff>0</xdr:rowOff>
    </xdr:from>
    <xdr:ext cx="1104900" cy="200025"/>
    <xdr:pic>
      <xdr:nvPicPr>
        <xdr:cNvPr id="0" name="image1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924175" cy="6924675"/>
    <xdr:pic>
      <xdr:nvPicPr>
        <xdr:cNvPr id="0" name="image15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</xdr:row>
      <xdr:rowOff>0</xdr:rowOff>
    </xdr:from>
    <xdr:ext cx="1095375" cy="2000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1390650" cy="142875"/>
    <xdr:pic>
      <xdr:nvPicPr>
        <xdr:cNvPr id="0" name="image1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23950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809625" cy="200025"/>
    <xdr:pic>
      <xdr:nvPicPr>
        <xdr:cNvPr id="0" name="image1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14</xdr:row>
      <xdr:rowOff>0</xdr:rowOff>
    </xdr:from>
    <xdr:ext cx="1000125" cy="200025"/>
    <xdr:pic>
      <xdr:nvPicPr>
        <xdr:cNvPr id="0" name="image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19</xdr:row>
      <xdr:rowOff>0</xdr:rowOff>
    </xdr:from>
    <xdr:ext cx="314325" cy="200025"/>
    <xdr:pic>
      <xdr:nvPicPr>
        <xdr:cNvPr id="0" name="image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19</xdr:row>
      <xdr:rowOff>0</xdr:rowOff>
    </xdr:from>
    <xdr:ext cx="314325" cy="200025"/>
    <xdr:pic>
      <xdr:nvPicPr>
        <xdr:cNvPr id="0" name="image2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19</xdr:row>
      <xdr:rowOff>0</xdr:rowOff>
    </xdr:from>
    <xdr:ext cx="571500" cy="200025"/>
    <xdr:pic>
      <xdr:nvPicPr>
        <xdr:cNvPr id="0" name="image1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25</xdr:row>
      <xdr:rowOff>0</xdr:rowOff>
    </xdr:from>
    <xdr:ext cx="704850" cy="200025"/>
    <xdr:pic>
      <xdr:nvPicPr>
        <xdr:cNvPr id="0" name="image1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314325" cy="200025"/>
    <xdr:pic>
      <xdr:nvPicPr>
        <xdr:cNvPr id="0" name="image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30</xdr:row>
      <xdr:rowOff>0</xdr:rowOff>
    </xdr:from>
    <xdr:ext cx="304800" cy="200025"/>
    <xdr:pic>
      <xdr:nvPicPr>
        <xdr:cNvPr id="0" name="image1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35</xdr:row>
      <xdr:rowOff>0</xdr:rowOff>
    </xdr:from>
    <xdr:ext cx="1390650" cy="142875"/>
    <xdr:pic>
      <xdr:nvPicPr>
        <xdr:cNvPr id="0" name="image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39</xdr:row>
      <xdr:rowOff>0</xdr:rowOff>
    </xdr:from>
    <xdr:ext cx="1104900" cy="200025"/>
    <xdr:pic>
      <xdr:nvPicPr>
        <xdr:cNvPr id="0" name="image1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924175" cy="6924675"/>
    <xdr:pic>
      <xdr:nvPicPr>
        <xdr:cNvPr id="0" name="image15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</xdr:row>
      <xdr:rowOff>0</xdr:rowOff>
    </xdr:from>
    <xdr:ext cx="1095375" cy="2000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1390650" cy="142875"/>
    <xdr:pic>
      <xdr:nvPicPr>
        <xdr:cNvPr id="0" name="image1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23950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809625" cy="200025"/>
    <xdr:pic>
      <xdr:nvPicPr>
        <xdr:cNvPr id="0" name="image1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14</xdr:row>
      <xdr:rowOff>0</xdr:rowOff>
    </xdr:from>
    <xdr:ext cx="1000125" cy="200025"/>
    <xdr:pic>
      <xdr:nvPicPr>
        <xdr:cNvPr id="0" name="image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19</xdr:row>
      <xdr:rowOff>0</xdr:rowOff>
    </xdr:from>
    <xdr:ext cx="314325" cy="200025"/>
    <xdr:pic>
      <xdr:nvPicPr>
        <xdr:cNvPr id="0" name="image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19</xdr:row>
      <xdr:rowOff>0</xdr:rowOff>
    </xdr:from>
    <xdr:ext cx="314325" cy="200025"/>
    <xdr:pic>
      <xdr:nvPicPr>
        <xdr:cNvPr id="0" name="image2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19</xdr:row>
      <xdr:rowOff>0</xdr:rowOff>
    </xdr:from>
    <xdr:ext cx="571500" cy="200025"/>
    <xdr:pic>
      <xdr:nvPicPr>
        <xdr:cNvPr id="0" name="image1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25</xdr:row>
      <xdr:rowOff>0</xdr:rowOff>
    </xdr:from>
    <xdr:ext cx="704850" cy="200025"/>
    <xdr:pic>
      <xdr:nvPicPr>
        <xdr:cNvPr id="0" name="image1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314325" cy="200025"/>
    <xdr:pic>
      <xdr:nvPicPr>
        <xdr:cNvPr id="0" name="image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30</xdr:row>
      <xdr:rowOff>0</xdr:rowOff>
    </xdr:from>
    <xdr:ext cx="304800" cy="200025"/>
    <xdr:pic>
      <xdr:nvPicPr>
        <xdr:cNvPr id="0" name="image1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35</xdr:row>
      <xdr:rowOff>0</xdr:rowOff>
    </xdr:from>
    <xdr:ext cx="1390650" cy="142875"/>
    <xdr:pic>
      <xdr:nvPicPr>
        <xdr:cNvPr id="0" name="image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39</xdr:row>
      <xdr:rowOff>0</xdr:rowOff>
    </xdr:from>
    <xdr:ext cx="1104900" cy="200025"/>
    <xdr:pic>
      <xdr:nvPicPr>
        <xdr:cNvPr id="0" name="image1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1.13"/>
    <col customWidth="1" min="5" max="5" width="15.38"/>
    <col customWidth="1" min="7" max="7" width="7.38"/>
    <col customWidth="1" min="8" max="8" width="7.88"/>
    <col customWidth="1" min="9" max="9" width="8.0"/>
  </cols>
  <sheetData>
    <row r="2">
      <c r="B2" s="1" t="s">
        <v>0</v>
      </c>
      <c r="G2" s="2" t="s">
        <v>1</v>
      </c>
      <c r="H2" s="3"/>
      <c r="I2" s="4"/>
    </row>
    <row r="3">
      <c r="B3" s="6" t="s">
        <v>2</v>
      </c>
      <c r="C3" s="6" t="s">
        <v>4</v>
      </c>
      <c r="D3" s="6" t="s">
        <v>5</v>
      </c>
      <c r="E3" s="7" t="s">
        <v>6</v>
      </c>
      <c r="G3" s="8" t="s">
        <v>7</v>
      </c>
      <c r="H3" s="10" t="s">
        <v>9</v>
      </c>
      <c r="I3" s="12" t="s">
        <v>11</v>
      </c>
    </row>
    <row r="4">
      <c r="B4" s="13" t="s">
        <v>13</v>
      </c>
      <c r="C4" s="13" t="s">
        <v>15</v>
      </c>
      <c r="D4" s="1" t="s">
        <v>16</v>
      </c>
      <c r="E4" s="1" t="s">
        <v>17</v>
      </c>
      <c r="G4" s="14"/>
      <c r="H4" s="14"/>
      <c r="I4" s="14"/>
    </row>
    <row r="5">
      <c r="D5" s="1"/>
      <c r="E5" s="1"/>
      <c r="G5" s="15" t="s">
        <v>13</v>
      </c>
      <c r="H5" s="15" t="s">
        <v>20</v>
      </c>
      <c r="I5" s="16">
        <v>26.0</v>
      </c>
    </row>
    <row r="6">
      <c r="B6" s="13" t="s">
        <v>21</v>
      </c>
      <c r="C6" s="13" t="s">
        <v>22</v>
      </c>
      <c r="D6" s="13" t="s">
        <v>23</v>
      </c>
      <c r="E6" s="13" t="s">
        <v>24</v>
      </c>
    </row>
    <row r="8">
      <c r="B8" s="13" t="s">
        <v>27</v>
      </c>
      <c r="C8" s="13" t="s">
        <v>28</v>
      </c>
      <c r="D8" s="13" t="s">
        <v>29</v>
      </c>
      <c r="E8" s="13" t="s">
        <v>30</v>
      </c>
    </row>
    <row r="10">
      <c r="B10" s="13" t="s">
        <v>31</v>
      </c>
      <c r="C10" s="13" t="s">
        <v>32</v>
      </c>
      <c r="D10" s="18" t="s">
        <v>33</v>
      </c>
    </row>
  </sheetData>
  <mergeCells count="18">
    <mergeCell ref="B2:E2"/>
    <mergeCell ref="G2:I2"/>
    <mergeCell ref="G3:G4"/>
    <mergeCell ref="H3:H4"/>
    <mergeCell ref="I3:I4"/>
    <mergeCell ref="B4:B5"/>
    <mergeCell ref="C4:C5"/>
    <mergeCell ref="B8:B9"/>
    <mergeCell ref="B10:B11"/>
    <mergeCell ref="C10:C11"/>
    <mergeCell ref="B6:B7"/>
    <mergeCell ref="C6:C7"/>
    <mergeCell ref="D6:D7"/>
    <mergeCell ref="E6:E7"/>
    <mergeCell ref="C8:C9"/>
    <mergeCell ref="D8:D9"/>
    <mergeCell ref="E8:E9"/>
    <mergeCell ref="D10:E1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4.13"/>
    <col customWidth="1" min="7" max="7" width="16.13"/>
    <col customWidth="1" min="9" max="9" width="18.25"/>
    <col customWidth="1" min="10" max="10" width="20.5"/>
    <col customWidth="1" min="11" max="11" width="40.88"/>
    <col customWidth="1" min="12" max="12" width="42.88"/>
  </cols>
  <sheetData>
    <row r="1">
      <c r="C1" s="5"/>
    </row>
    <row r="2">
      <c r="F2" s="2" t="s">
        <v>3</v>
      </c>
      <c r="G2" s="4"/>
    </row>
    <row r="3">
      <c r="F3" s="9" t="s">
        <v>10</v>
      </c>
      <c r="G3" s="4"/>
    </row>
    <row r="4">
      <c r="F4" s="11" t="s">
        <v>12</v>
      </c>
      <c r="G4" s="11">
        <v>35.0</v>
      </c>
    </row>
    <row r="5">
      <c r="F5" s="11" t="s">
        <v>14</v>
      </c>
      <c r="G5" s="11">
        <v>1.9</v>
      </c>
      <c r="I5" s="1" t="s">
        <v>18</v>
      </c>
    </row>
    <row r="6">
      <c r="F6" s="11" t="s">
        <v>19</v>
      </c>
      <c r="G6" s="11">
        <v>31.2</v>
      </c>
      <c r="I6" s="17"/>
    </row>
    <row r="7">
      <c r="F7" s="11" t="s">
        <v>25</v>
      </c>
      <c r="G7" s="11">
        <v>0.95</v>
      </c>
    </row>
    <row r="8">
      <c r="F8" s="11" t="s">
        <v>26</v>
      </c>
      <c r="G8" s="19">
        <f>G6+G5+G5</f>
        <v>35</v>
      </c>
    </row>
    <row r="9">
      <c r="F9" s="11" t="s">
        <v>5</v>
      </c>
      <c r="G9" s="20">
        <f>G8/G4</f>
        <v>1</v>
      </c>
    </row>
    <row r="10">
      <c r="F10" s="21" t="s">
        <v>35</v>
      </c>
      <c r="G10" s="4"/>
      <c r="I10" s="22" t="s">
        <v>36</v>
      </c>
    </row>
    <row r="11">
      <c r="F11" s="11" t="s">
        <v>37</v>
      </c>
      <c r="G11" s="23">
        <f>2*G4*G5+G6*G7</f>
        <v>162.64</v>
      </c>
      <c r="I11" s="24"/>
    </row>
    <row r="12">
      <c r="F12" s="11" t="s">
        <v>38</v>
      </c>
      <c r="G12" s="25">
        <f>((G7*G6*G6*G6)+G4*(G8*G8*G8-G6*G6*G6))/12</f>
        <v>38873.44013</v>
      </c>
    </row>
    <row r="13">
      <c r="F13" s="11" t="s">
        <v>39</v>
      </c>
      <c r="G13" s="20">
        <f>SQRT(G12/G11)</f>
        <v>15.46011802</v>
      </c>
    </row>
    <row r="14">
      <c r="F14" s="11" t="s">
        <v>40</v>
      </c>
      <c r="G14" s="25">
        <f>((2*G5*G4*G4*G4)+(G6*G7*G7*G7))/12</f>
        <v>13579.31251</v>
      </c>
      <c r="I14" s="22" t="s">
        <v>41</v>
      </c>
    </row>
    <row r="15">
      <c r="F15" s="11" t="s">
        <v>42</v>
      </c>
      <c r="G15" s="20">
        <f>SQRT(G14/G11)</f>
        <v>9.137454107</v>
      </c>
      <c r="I15" s="24"/>
      <c r="K15" s="17"/>
      <c r="L15" s="24"/>
    </row>
    <row r="16">
      <c r="F16" s="11" t="s">
        <v>43</v>
      </c>
      <c r="G16" s="20">
        <f>SQRT(((G5*G4*G4*G4)+(G6/6)*(G7*G7*G7))/(12*(G5*G4+G7*(G6/6))))</f>
        <v>9.748311649</v>
      </c>
    </row>
    <row r="17">
      <c r="F17" s="11" t="s">
        <v>44</v>
      </c>
      <c r="G17" s="26">
        <f>(2*G4*G5*G5*G5+(G8-G5)*G7*G7*G7)/3</f>
        <v>169.5030375</v>
      </c>
    </row>
    <row r="18">
      <c r="F18" s="11" t="s">
        <v>45</v>
      </c>
      <c r="G18" s="25">
        <f>(((G4*G4*G4)*G5)/12)*(((G8-G5)*(G8-G5))/2)</f>
        <v>3718797.068</v>
      </c>
    </row>
    <row r="19">
      <c r="F19" s="11" t="s">
        <v>46</v>
      </c>
      <c r="G19" s="25">
        <f>G12/(G8/2)</f>
        <v>2221.339436</v>
      </c>
      <c r="I19" s="22" t="s">
        <v>47</v>
      </c>
    </row>
    <row r="20">
      <c r="F20" s="11" t="s">
        <v>48</v>
      </c>
      <c r="G20" s="25">
        <f>G14/(G4/2)</f>
        <v>775.9607148</v>
      </c>
      <c r="I20" s="27"/>
      <c r="J20" s="27"/>
      <c r="K20" s="27"/>
    </row>
    <row r="21">
      <c r="F21" s="11" t="s">
        <v>49</v>
      </c>
      <c r="G21" s="28">
        <f>2*((G4*G5)*((G5/2)+(G6/2))+((G6/2)*G7)*(G6/4))</f>
        <v>2432.342</v>
      </c>
    </row>
    <row r="22">
      <c r="F22" s="11" t="s">
        <v>50</v>
      </c>
      <c r="G22" s="25">
        <f>G4*G4*(G5/2)+0.25*G6*G7*G7</f>
        <v>1170.7895</v>
      </c>
    </row>
    <row r="25">
      <c r="I25" s="29" t="s">
        <v>51</v>
      </c>
    </row>
    <row r="26">
      <c r="I26" s="17"/>
    </row>
    <row r="30">
      <c r="I30" s="29" t="s">
        <v>52</v>
      </c>
    </row>
    <row r="31">
      <c r="I31" s="17"/>
      <c r="J31" s="27"/>
    </row>
    <row r="35">
      <c r="I35" s="29" t="s">
        <v>53</v>
      </c>
    </row>
    <row r="36">
      <c r="I36" s="24"/>
    </row>
    <row r="40">
      <c r="I40" s="30"/>
    </row>
  </sheetData>
  <mergeCells count="18">
    <mergeCell ref="F2:G2"/>
    <mergeCell ref="F3:G3"/>
    <mergeCell ref="I6:I9"/>
    <mergeCell ref="F10:G10"/>
    <mergeCell ref="I11:J13"/>
    <mergeCell ref="I14:L14"/>
    <mergeCell ref="I15:J18"/>
    <mergeCell ref="I19:K19"/>
    <mergeCell ref="J31:J34"/>
    <mergeCell ref="I36:K39"/>
    <mergeCell ref="I40:J43"/>
    <mergeCell ref="K15:K18"/>
    <mergeCell ref="L15:L18"/>
    <mergeCell ref="I20:I24"/>
    <mergeCell ref="J20:J24"/>
    <mergeCell ref="K20:K24"/>
    <mergeCell ref="I26:J29"/>
    <mergeCell ref="I31:I3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4.13"/>
    <col customWidth="1" min="7" max="7" width="16.13"/>
    <col customWidth="1" min="9" max="9" width="18.25"/>
    <col customWidth="1" min="10" max="10" width="20.5"/>
    <col customWidth="1" min="11" max="11" width="40.88"/>
    <col customWidth="1" min="12" max="12" width="42.88"/>
  </cols>
  <sheetData>
    <row r="1">
      <c r="C1" s="5"/>
    </row>
    <row r="2">
      <c r="F2" s="2" t="s">
        <v>3</v>
      </c>
      <c r="G2" s="4"/>
    </row>
    <row r="3">
      <c r="F3" s="9" t="s">
        <v>8</v>
      </c>
      <c r="G3" s="4"/>
    </row>
    <row r="4">
      <c r="F4" s="11" t="s">
        <v>12</v>
      </c>
      <c r="G4" s="11">
        <v>60.0</v>
      </c>
    </row>
    <row r="5">
      <c r="F5" s="11" t="s">
        <v>14</v>
      </c>
      <c r="G5" s="11">
        <v>2.5</v>
      </c>
      <c r="I5" s="1" t="s">
        <v>18</v>
      </c>
    </row>
    <row r="6">
      <c r="F6" s="11" t="s">
        <v>19</v>
      </c>
      <c r="G6" s="11">
        <v>80.0</v>
      </c>
      <c r="I6" s="17"/>
    </row>
    <row r="7">
      <c r="F7" s="11" t="s">
        <v>25</v>
      </c>
      <c r="G7" s="11">
        <v>1.9</v>
      </c>
    </row>
    <row r="8">
      <c r="F8" s="11" t="s">
        <v>26</v>
      </c>
      <c r="G8" s="19">
        <f>G6+G5+G5</f>
        <v>85</v>
      </c>
    </row>
    <row r="9">
      <c r="F9" s="11" t="s">
        <v>5</v>
      </c>
      <c r="G9" s="20">
        <f>G8/G4</f>
        <v>1.416666667</v>
      </c>
    </row>
    <row r="10">
      <c r="F10" s="21" t="s">
        <v>35</v>
      </c>
      <c r="G10" s="4"/>
      <c r="I10" s="22" t="s">
        <v>36</v>
      </c>
    </row>
    <row r="11">
      <c r="F11" s="11" t="s">
        <v>37</v>
      </c>
      <c r="G11" s="23">
        <f>2*G4*G5+G6*G7</f>
        <v>452</v>
      </c>
      <c r="I11" s="24"/>
    </row>
    <row r="12">
      <c r="F12" s="11" t="s">
        <v>38</v>
      </c>
      <c r="G12" s="25">
        <f>((G7*G6*G6*G6)+G4*(G8*G8*G8-G6*G6*G6))/12</f>
        <v>591691.6667</v>
      </c>
    </row>
    <row r="13">
      <c r="F13" s="11" t="s">
        <v>39</v>
      </c>
      <c r="G13" s="20">
        <f>SQRT(G12/G11)</f>
        <v>36.18082862</v>
      </c>
    </row>
    <row r="14">
      <c r="F14" s="11" t="s">
        <v>40</v>
      </c>
      <c r="G14" s="25">
        <f>((2*G5*G4*G4*G4)+(G6*G7*G7*G7))/12</f>
        <v>90045.72667</v>
      </c>
      <c r="I14" s="22" t="s">
        <v>41</v>
      </c>
    </row>
    <row r="15">
      <c r="F15" s="11" t="s">
        <v>42</v>
      </c>
      <c r="G15" s="20">
        <f>SQRT(G14/G11)</f>
        <v>14.11439724</v>
      </c>
      <c r="I15" s="24"/>
      <c r="K15" s="17"/>
      <c r="L15" s="24"/>
    </row>
    <row r="16">
      <c r="F16" s="11" t="s">
        <v>43</v>
      </c>
      <c r="G16" s="20">
        <f>SQRT(((G5*G4*G4*G4)+(G6/6)*(G7*G7*G7))/(12*(G5*G4+G7*(G6/6))))</f>
        <v>16.02178076</v>
      </c>
    </row>
    <row r="17">
      <c r="F17" s="11" t="s">
        <v>44</v>
      </c>
      <c r="G17" s="26">
        <f>(2*G4*G5*G5*G5+(G8-G5)*G7*G7*G7)/3</f>
        <v>813.6225</v>
      </c>
    </row>
    <row r="18">
      <c r="F18" s="11" t="s">
        <v>45</v>
      </c>
      <c r="G18" s="25">
        <f>(((G4*G4*G4)*G5)/12)*(((G8-G5)*(G8-G5))/2)</f>
        <v>153140625</v>
      </c>
    </row>
    <row r="19">
      <c r="F19" s="11" t="s">
        <v>46</v>
      </c>
      <c r="G19" s="25">
        <f>G12/(G8/2)</f>
        <v>13922.15686</v>
      </c>
      <c r="I19" s="22" t="s">
        <v>47</v>
      </c>
    </row>
    <row r="20">
      <c r="F20" s="11" t="s">
        <v>48</v>
      </c>
      <c r="G20" s="25">
        <f>G14/(G4/2)</f>
        <v>3001.524222</v>
      </c>
      <c r="I20" s="27"/>
      <c r="J20" s="27"/>
      <c r="K20" s="27"/>
    </row>
    <row r="21">
      <c r="F21" s="11" t="s">
        <v>49</v>
      </c>
      <c r="G21" s="28">
        <f>2*((G4*G5)*((G5/2)+(G6/2))+((G6/2)*G7)*(G6/4))</f>
        <v>15415</v>
      </c>
    </row>
    <row r="22">
      <c r="F22" s="11" t="s">
        <v>50</v>
      </c>
      <c r="G22" s="25">
        <f>G4*G4*(G5/2)+0.25*G6*G7*G7</f>
        <v>4572.2</v>
      </c>
    </row>
    <row r="25">
      <c r="I25" s="29" t="s">
        <v>51</v>
      </c>
    </row>
    <row r="26">
      <c r="I26" s="17"/>
    </row>
    <row r="30">
      <c r="I30" s="29" t="s">
        <v>52</v>
      </c>
    </row>
    <row r="31">
      <c r="I31" s="17"/>
      <c r="J31" s="27"/>
    </row>
    <row r="35">
      <c r="I35" s="29" t="s">
        <v>53</v>
      </c>
    </row>
    <row r="36">
      <c r="I36" s="24"/>
    </row>
    <row r="40">
      <c r="I40" s="30"/>
    </row>
  </sheetData>
  <mergeCells count="18">
    <mergeCell ref="F2:G2"/>
    <mergeCell ref="F3:G3"/>
    <mergeCell ref="I6:I9"/>
    <mergeCell ref="F10:G10"/>
    <mergeCell ref="I11:J13"/>
    <mergeCell ref="I14:L14"/>
    <mergeCell ref="I15:J18"/>
    <mergeCell ref="I19:K19"/>
    <mergeCell ref="J31:J34"/>
    <mergeCell ref="I36:K39"/>
    <mergeCell ref="I40:J43"/>
    <mergeCell ref="K15:K18"/>
    <mergeCell ref="L15:L18"/>
    <mergeCell ref="I20:I24"/>
    <mergeCell ref="J20:J24"/>
    <mergeCell ref="K20:K24"/>
    <mergeCell ref="I26:J29"/>
    <mergeCell ref="I31:I3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4.13"/>
    <col customWidth="1" min="7" max="7" width="16.13"/>
    <col customWidth="1" min="9" max="9" width="18.25"/>
    <col customWidth="1" min="10" max="10" width="20.5"/>
    <col customWidth="1" min="11" max="11" width="40.88"/>
    <col customWidth="1" min="12" max="12" width="42.88"/>
  </cols>
  <sheetData>
    <row r="1">
      <c r="C1" s="5"/>
    </row>
    <row r="2">
      <c r="F2" s="2" t="s">
        <v>3</v>
      </c>
      <c r="G2" s="4"/>
    </row>
    <row r="3">
      <c r="F3" s="9" t="s">
        <v>34</v>
      </c>
      <c r="G3" s="4"/>
    </row>
    <row r="4">
      <c r="F4" s="11" t="s">
        <v>12</v>
      </c>
      <c r="G4" s="11">
        <v>12.0</v>
      </c>
    </row>
    <row r="5">
      <c r="F5" s="11" t="s">
        <v>14</v>
      </c>
      <c r="G5" s="11">
        <v>0.8</v>
      </c>
      <c r="I5" s="1" t="s">
        <v>18</v>
      </c>
    </row>
    <row r="6">
      <c r="F6" s="11" t="s">
        <v>19</v>
      </c>
      <c r="G6" s="11">
        <v>28.4</v>
      </c>
      <c r="I6" s="17"/>
    </row>
    <row r="7">
      <c r="F7" s="11" t="s">
        <v>25</v>
      </c>
      <c r="G7" s="11">
        <v>0.475</v>
      </c>
    </row>
    <row r="8">
      <c r="F8" s="11" t="s">
        <v>26</v>
      </c>
      <c r="G8" s="19">
        <f>G6+G5+G5</f>
        <v>30</v>
      </c>
    </row>
    <row r="9">
      <c r="F9" s="11" t="s">
        <v>5</v>
      </c>
      <c r="G9" s="19">
        <f>G8/G4</f>
        <v>2.5</v>
      </c>
    </row>
    <row r="10">
      <c r="F10" s="21" t="s">
        <v>35</v>
      </c>
      <c r="G10" s="4"/>
      <c r="I10" s="22" t="s">
        <v>36</v>
      </c>
    </row>
    <row r="11">
      <c r="F11" s="11" t="s">
        <v>37</v>
      </c>
      <c r="G11" s="23">
        <f>2*G4*G5+G6*G7</f>
        <v>32.69</v>
      </c>
      <c r="I11" s="24"/>
    </row>
    <row r="12">
      <c r="F12" s="11" t="s">
        <v>38</v>
      </c>
      <c r="G12" s="25">
        <f>((G7*G6*G6*G6)+G4*(G8*G8*G8-G6*G6*G6))/12</f>
        <v>5000.403867</v>
      </c>
    </row>
    <row r="13">
      <c r="F13" s="11" t="s">
        <v>39</v>
      </c>
      <c r="G13" s="20">
        <f>SQRT(G12/G11)</f>
        <v>12.36787482</v>
      </c>
    </row>
    <row r="14">
      <c r="F14" s="11" t="s">
        <v>40</v>
      </c>
      <c r="G14" s="25">
        <f>((2*G5*G4*G4*G4)+(G6*G7*G7*G7))/12</f>
        <v>230.6536401</v>
      </c>
      <c r="I14" s="22" t="s">
        <v>41</v>
      </c>
    </row>
    <row r="15">
      <c r="F15" s="11" t="s">
        <v>42</v>
      </c>
      <c r="G15" s="20">
        <f>SQRT(G14/G11)</f>
        <v>2.656272928</v>
      </c>
      <c r="I15" s="24"/>
      <c r="K15" s="17"/>
      <c r="L15" s="24"/>
    </row>
    <row r="16">
      <c r="F16" s="11" t="s">
        <v>43</v>
      </c>
      <c r="G16" s="20">
        <f>SQRT(((G5*G4*G4*G4)+(G6/6)*(G7*G7*G7))/(12*(G5*G4+G7*(G6/6))))</f>
        <v>3.1187264</v>
      </c>
    </row>
    <row r="17">
      <c r="F17" s="11" t="s">
        <v>44</v>
      </c>
      <c r="G17" s="26">
        <f>(2*G4*G5*G5*G5+(G8-G5)*G7*G7*G7)/3</f>
        <v>5.139139583</v>
      </c>
    </row>
    <row r="18">
      <c r="F18" s="11" t="s">
        <v>45</v>
      </c>
      <c r="G18" s="25">
        <f>(((G4*G4*G4)*G5)/12)*(((G8-G5)*(G8-G5))/2)</f>
        <v>49112.064</v>
      </c>
    </row>
    <row r="19">
      <c r="F19" s="11" t="s">
        <v>46</v>
      </c>
      <c r="G19" s="25">
        <f>G12/(G8/2)</f>
        <v>333.3602578</v>
      </c>
      <c r="I19" s="22" t="s">
        <v>47</v>
      </c>
    </row>
    <row r="20">
      <c r="F20" s="11" t="s">
        <v>48</v>
      </c>
      <c r="G20" s="25">
        <f>G14/(G4/2)</f>
        <v>38.44227335</v>
      </c>
      <c r="I20" s="27"/>
      <c r="J20" s="27"/>
      <c r="K20" s="27"/>
    </row>
    <row r="21">
      <c r="F21" s="11" t="s">
        <v>49</v>
      </c>
      <c r="G21" s="28">
        <f>2*((G4*G5)*((G5/2)+(G6/2))+((G6/2)*G7)*(G6/4))</f>
        <v>376.099</v>
      </c>
    </row>
    <row r="22">
      <c r="F22" s="11" t="s">
        <v>50</v>
      </c>
      <c r="G22" s="25">
        <f>G4*G4*(G5/2)+0.25*G6*G7*G7</f>
        <v>59.2019375</v>
      </c>
    </row>
    <row r="25">
      <c r="I25" s="29" t="s">
        <v>51</v>
      </c>
    </row>
    <row r="26">
      <c r="I26" s="17"/>
    </row>
    <row r="30">
      <c r="I30" s="29" t="s">
        <v>52</v>
      </c>
    </row>
    <row r="31">
      <c r="I31" s="17"/>
      <c r="J31" s="27"/>
    </row>
    <row r="35">
      <c r="I35" s="29" t="s">
        <v>53</v>
      </c>
    </row>
    <row r="36">
      <c r="I36" s="24"/>
    </row>
    <row r="40">
      <c r="I40" s="30"/>
    </row>
  </sheetData>
  <mergeCells count="18">
    <mergeCell ref="F2:G2"/>
    <mergeCell ref="F3:G3"/>
    <mergeCell ref="I6:I9"/>
    <mergeCell ref="F10:G10"/>
    <mergeCell ref="I11:J13"/>
    <mergeCell ref="I14:L14"/>
    <mergeCell ref="I15:J18"/>
    <mergeCell ref="I19:K19"/>
    <mergeCell ref="J31:J34"/>
    <mergeCell ref="I36:K39"/>
    <mergeCell ref="I40:J43"/>
    <mergeCell ref="K15:K18"/>
    <mergeCell ref="L15:L18"/>
    <mergeCell ref="I20:I24"/>
    <mergeCell ref="J20:J24"/>
    <mergeCell ref="K20:K24"/>
    <mergeCell ref="I26:J29"/>
    <mergeCell ref="I31:I3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4.13"/>
    <col customWidth="1" min="7" max="7" width="16.13"/>
    <col customWidth="1" min="9" max="9" width="18.25"/>
    <col customWidth="1" min="10" max="10" width="20.5"/>
    <col customWidth="1" min="11" max="11" width="40.88"/>
    <col customWidth="1" min="12" max="12" width="42.88"/>
  </cols>
  <sheetData>
    <row r="1">
      <c r="C1" s="5"/>
    </row>
    <row r="2">
      <c r="F2" s="2" t="s">
        <v>3</v>
      </c>
      <c r="G2" s="4"/>
    </row>
    <row r="3">
      <c r="F3" s="9" t="s">
        <v>54</v>
      </c>
      <c r="G3" s="4"/>
    </row>
    <row r="4">
      <c r="F4" s="11" t="s">
        <v>12</v>
      </c>
      <c r="G4" s="11">
        <v>20.0</v>
      </c>
    </row>
    <row r="5">
      <c r="F5" s="11" t="s">
        <v>14</v>
      </c>
      <c r="G5" s="11">
        <v>0.95</v>
      </c>
      <c r="I5" s="1" t="s">
        <v>18</v>
      </c>
    </row>
    <row r="6">
      <c r="F6" s="11" t="s">
        <v>19</v>
      </c>
      <c r="G6" s="11">
        <v>58.1</v>
      </c>
      <c r="I6" s="17"/>
    </row>
    <row r="7">
      <c r="F7" s="11" t="s">
        <v>25</v>
      </c>
      <c r="G7" s="11">
        <v>0.5</v>
      </c>
    </row>
    <row r="8">
      <c r="F8" s="11" t="s">
        <v>26</v>
      </c>
      <c r="G8" s="19">
        <f>G6+G5+G5</f>
        <v>60</v>
      </c>
    </row>
    <row r="9">
      <c r="F9" s="11" t="s">
        <v>5</v>
      </c>
      <c r="G9" s="19">
        <f>G8/G4</f>
        <v>3</v>
      </c>
    </row>
    <row r="10">
      <c r="F10" s="21" t="s">
        <v>35</v>
      </c>
      <c r="G10" s="4"/>
      <c r="I10" s="22" t="s">
        <v>36</v>
      </c>
    </row>
    <row r="11">
      <c r="F11" s="11" t="s">
        <v>37</v>
      </c>
      <c r="G11" s="23">
        <f>2*G4*G5+G6*G7</f>
        <v>67.05</v>
      </c>
      <c r="I11" s="24"/>
    </row>
    <row r="12">
      <c r="F12" s="11" t="s">
        <v>38</v>
      </c>
      <c r="G12" s="25">
        <f>((G7*G6*G6*G6)+G4*(G8*G8*G8-G6*G6*G6))/12</f>
        <v>41300.22088</v>
      </c>
    </row>
    <row r="13">
      <c r="F13" s="11" t="s">
        <v>39</v>
      </c>
      <c r="G13" s="20">
        <f>SQRT(G12/G11)</f>
        <v>24.81857237</v>
      </c>
    </row>
    <row r="14">
      <c r="F14" s="11" t="s">
        <v>40</v>
      </c>
      <c r="G14" s="25">
        <f>((2*G5*G4*G4*G4)+(G6*G7*G7*G7))/12</f>
        <v>1267.271875</v>
      </c>
      <c r="I14" s="22" t="s">
        <v>41</v>
      </c>
    </row>
    <row r="15">
      <c r="F15" s="11" t="s">
        <v>42</v>
      </c>
      <c r="G15" s="20">
        <f>SQRT(G14/G11)</f>
        <v>4.347459122</v>
      </c>
      <c r="I15" s="24"/>
      <c r="K15" s="17"/>
      <c r="L15" s="24"/>
    </row>
    <row r="16">
      <c r="F16" s="11" t="s">
        <v>43</v>
      </c>
      <c r="G16" s="20">
        <f>SQRT(((G5*G4*G4*G4)+(G6/6)*(G7*G7*G7))/(12*(G5*G4+G7*(G6/6))))</f>
        <v>5.154451393</v>
      </c>
    </row>
    <row r="17">
      <c r="F17" s="11" t="s">
        <v>44</v>
      </c>
      <c r="G17" s="26">
        <f>(2*G4*G5*G5*G5+(G8-G5)*G7*G7*G7)/3</f>
        <v>13.89208333</v>
      </c>
    </row>
    <row r="18">
      <c r="F18" s="11" t="s">
        <v>45</v>
      </c>
      <c r="G18" s="25">
        <f>(((G4*G4*G4)*G5)/12)*(((G8-G5)*(G8-G5))/2)</f>
        <v>1104185.792</v>
      </c>
    </row>
    <row r="19">
      <c r="F19" s="11" t="s">
        <v>46</v>
      </c>
      <c r="G19" s="25">
        <f>G12/(G8/2)</f>
        <v>1376.674029</v>
      </c>
      <c r="I19" s="22" t="s">
        <v>47</v>
      </c>
    </row>
    <row r="20">
      <c r="F20" s="11" t="s">
        <v>48</v>
      </c>
      <c r="G20" s="25">
        <f>G14/(G4/2)</f>
        <v>126.7271875</v>
      </c>
      <c r="I20" s="27"/>
      <c r="J20" s="27"/>
      <c r="K20" s="27"/>
    </row>
    <row r="21">
      <c r="F21" s="11" t="s">
        <v>49</v>
      </c>
      <c r="G21" s="28">
        <f>2*((G4*G5)*((G5/2)+(G6/2))+((G6/2)*G7)*(G6/4))</f>
        <v>1543.90125</v>
      </c>
    </row>
    <row r="22">
      <c r="F22" s="11" t="s">
        <v>50</v>
      </c>
      <c r="G22" s="25">
        <f>G4*G4*(G5/2)+0.25*G6*G7*G7</f>
        <v>193.63125</v>
      </c>
    </row>
    <row r="25">
      <c r="I25" s="29" t="s">
        <v>51</v>
      </c>
    </row>
    <row r="26">
      <c r="I26" s="17"/>
    </row>
    <row r="30">
      <c r="I30" s="29" t="s">
        <v>52</v>
      </c>
    </row>
    <row r="31">
      <c r="I31" s="17"/>
      <c r="J31" s="27"/>
    </row>
    <row r="35">
      <c r="I35" s="29" t="s">
        <v>53</v>
      </c>
    </row>
    <row r="36">
      <c r="I36" s="24"/>
    </row>
    <row r="40">
      <c r="I40" s="30"/>
    </row>
  </sheetData>
  <mergeCells count="18">
    <mergeCell ref="F2:G2"/>
    <mergeCell ref="F3:G3"/>
    <mergeCell ref="I6:I9"/>
    <mergeCell ref="F10:G10"/>
    <mergeCell ref="I11:J13"/>
    <mergeCell ref="I14:L14"/>
    <mergeCell ref="I15:J18"/>
    <mergeCell ref="I19:K19"/>
    <mergeCell ref="J31:J34"/>
    <mergeCell ref="I36:K39"/>
    <mergeCell ref="I40:J43"/>
    <mergeCell ref="K15:K18"/>
    <mergeCell ref="L15:L18"/>
    <mergeCell ref="I20:I24"/>
    <mergeCell ref="J20:J24"/>
    <mergeCell ref="K20:K24"/>
    <mergeCell ref="I26:J29"/>
    <mergeCell ref="I31:I34"/>
  </mergeCells>
  <drawing r:id="rId1"/>
</worksheet>
</file>